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hapter 3\"/>
    </mc:Choice>
  </mc:AlternateContent>
  <bookViews>
    <workbookView xWindow="0" yWindow="60" windowWidth="15195" windowHeight="9210"/>
  </bookViews>
  <sheets>
    <sheet name="T-Acct" sheetId="5" r:id="rId1"/>
    <sheet name="Income_Equity" sheetId="2" r:id="rId2"/>
    <sheet name="Balance Sheet" sheetId="3" r:id="rId3"/>
    <sheet name="Closing" sheetId="6" r:id="rId4"/>
  </sheets>
  <definedNames>
    <definedName name="_xlnm.Print_Area" localSheetId="0">'T-Acct'!$B$1:$K$44</definedName>
  </definedNames>
  <calcPr calcId="152511"/>
</workbook>
</file>

<file path=xl/calcChain.xml><?xml version="1.0" encoding="utf-8"?>
<calcChain xmlns="http://schemas.openxmlformats.org/spreadsheetml/2006/main">
  <c r="C18" i="5" l="1"/>
  <c r="B20" i="5" l="1"/>
  <c r="G4" i="5"/>
  <c r="L7" i="5"/>
  <c r="L2" i="5"/>
  <c r="H7" i="5"/>
  <c r="A24" i="5"/>
  <c r="A12" i="5"/>
  <c r="C22" i="2" l="1"/>
  <c r="K4" i="5"/>
  <c r="G9" i="5"/>
  <c r="C18" i="3" s="1"/>
  <c r="B26" i="5"/>
  <c r="C11" i="3" s="1"/>
  <c r="B15" i="5"/>
  <c r="C9" i="3" s="1"/>
  <c r="B8" i="5"/>
  <c r="C8" i="3" s="1"/>
  <c r="C10" i="3"/>
  <c r="C23" i="2"/>
  <c r="K35" i="5"/>
  <c r="C6" i="2" s="1"/>
  <c r="D1" i="6" s="1"/>
  <c r="D9" i="6" s="1"/>
  <c r="J19" i="5"/>
  <c r="C9" i="2" s="1"/>
  <c r="E3" i="6" s="1"/>
  <c r="A19" i="2"/>
  <c r="A17" i="2"/>
  <c r="K8" i="5"/>
  <c r="C27" i="2" s="1"/>
  <c r="J12" i="5"/>
  <c r="C8" i="2" s="1"/>
  <c r="E2" i="6" s="1"/>
  <c r="J23" i="5"/>
  <c r="C10" i="2" s="1"/>
  <c r="E4" i="6" s="1"/>
  <c r="J28" i="5"/>
  <c r="C29" i="2" s="1"/>
  <c r="E5" i="6" s="1"/>
  <c r="C20" i="3"/>
  <c r="G13" i="5"/>
  <c r="C19" i="3" s="1"/>
  <c r="A1" i="3"/>
  <c r="C25" i="2" l="1"/>
  <c r="C24" i="3" s="1"/>
  <c r="C31" i="5"/>
  <c r="E6" i="6"/>
  <c r="C32" i="5"/>
  <c r="C22" i="3"/>
  <c r="C12" i="2"/>
  <c r="C14" i="2" s="1"/>
  <c r="C28" i="2" s="1"/>
  <c r="C31" i="2" s="1"/>
  <c r="C13" i="3"/>
  <c r="E9" i="6" l="1"/>
  <c r="C16" i="6"/>
  <c r="C17" i="6" s="1"/>
  <c r="C33" i="5"/>
  <c r="C25" i="3"/>
  <c r="C27" i="3" s="1"/>
  <c r="C33" i="2"/>
</calcChain>
</file>

<file path=xl/sharedStrings.xml><?xml version="1.0" encoding="utf-8"?>
<sst xmlns="http://schemas.openxmlformats.org/spreadsheetml/2006/main" count="98" uniqueCount="61">
  <si>
    <t>Cash</t>
  </si>
  <si>
    <t>Accounts Payable</t>
  </si>
  <si>
    <t>Revenue</t>
  </si>
  <si>
    <t>Income Statement</t>
  </si>
  <si>
    <t>Balance Sheet</t>
  </si>
  <si>
    <t>Assets</t>
  </si>
  <si>
    <t>Accounts receivable</t>
  </si>
  <si>
    <t>Total Assets</t>
  </si>
  <si>
    <t>Liabilities &amp; Equity</t>
  </si>
  <si>
    <t>Common Stock</t>
  </si>
  <si>
    <t>Retained Earnings</t>
  </si>
  <si>
    <t>Total Liabilities &amp; Equity</t>
  </si>
  <si>
    <t>Accounts Receivable</t>
  </si>
  <si>
    <t>Prepaid Rent</t>
  </si>
  <si>
    <t>Rent Expense</t>
  </si>
  <si>
    <t>Dividends</t>
  </si>
  <si>
    <t>Service Revenue</t>
  </si>
  <si>
    <t>Unearned Revenue</t>
  </si>
  <si>
    <t>Total Expenses</t>
  </si>
  <si>
    <t>Net Income</t>
  </si>
  <si>
    <t>Total Liabilities</t>
  </si>
  <si>
    <t>Salaries Payable</t>
  </si>
  <si>
    <t>Salaries Expense</t>
  </si>
  <si>
    <t>Statement of Changes in Equity</t>
  </si>
  <si>
    <t>Beginning Common Stock</t>
  </si>
  <si>
    <t>Stock Issued</t>
  </si>
  <si>
    <t>Ending Common Stock</t>
  </si>
  <si>
    <t>Beginning Retained Eanrings</t>
  </si>
  <si>
    <t>Less: Dividends</t>
  </si>
  <si>
    <t>Ending Retained Earnings</t>
  </si>
  <si>
    <t>Total Equity</t>
  </si>
  <si>
    <t>DR</t>
  </si>
  <si>
    <t>CR</t>
  </si>
  <si>
    <t>Total Debits/Credits</t>
  </si>
  <si>
    <t>Supplies</t>
  </si>
  <si>
    <t>Supplies Expenses</t>
  </si>
  <si>
    <t>Abbott Coporation</t>
  </si>
  <si>
    <t>Supplies Expense</t>
  </si>
  <si>
    <t>Total debits</t>
  </si>
  <si>
    <t>Total credits</t>
  </si>
  <si>
    <t>now agrees to balance sheet!</t>
  </si>
  <si>
    <t>Beg</t>
  </si>
  <si>
    <t>Beg Bal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</si>
  <si>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</si>
  <si>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</si>
  <si>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</si>
  <si>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</si>
  <si>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</si>
  <si>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</si>
  <si>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</si>
  <si>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</si>
  <si>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</si>
  <si>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</si>
  <si>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</si>
  <si>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</si>
  <si>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</si>
  <si>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Adj 1</t>
  </si>
  <si>
    <t>Adj 2</t>
  </si>
  <si>
    <t>For the Year ended 12/31/15</t>
  </si>
  <si>
    <t>At 12/31/15</t>
  </si>
  <si>
    <t>equal to current year net income ($24,000) less current year dividend ($10,000)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</si>
</sst>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 val="singleAccounting"/>
      <sz val="10"/>
      <name val="Arial"/>
      <family val="2"/>
    </font>
    <font>
      <u val="doubleAccounting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40">
    <xf numFmtId="0" fontId="0" fillId="0" borderId="0" xfId="0"/>
    <xf numFmtId="164" fontId="3" fillId="0" borderId="0" xfId="1" applyNumberFormat="1" applyFont="1"/>
    <xf numFmtId="164" fontId="0" fillId="0" borderId="0" xfId="1" applyNumberFormat="1" applyFont="1"/>
    <xf numFmtId="164" fontId="0" fillId="0" borderId="1" xfId="1" applyNumberFormat="1" applyFont="1" applyBorder="1"/>
    <xf numFmtId="164" fontId="0" fillId="0" borderId="2" xfId="1" applyNumberFormat="1" applyFont="1" applyBorder="1"/>
    <xf numFmtId="164" fontId="0" fillId="0" borderId="0" xfId="1" applyNumberFormat="1" applyFont="1" applyBorder="1"/>
    <xf numFmtId="164" fontId="0" fillId="0" borderId="0" xfId="1" applyNumberFormat="1" applyFont="1" applyFill="1" applyBorder="1"/>
    <xf numFmtId="164" fontId="0" fillId="0" borderId="2" xfId="1" applyNumberFormat="1" applyFont="1" applyFill="1" applyBorder="1"/>
    <xf numFmtId="164" fontId="1" fillId="0" borderId="0" xfId="1" applyNumberFormat="1" applyFont="1"/>
    <xf numFmtId="164" fontId="5" fillId="0" borderId="0" xfId="1" applyNumberFormat="1" applyFont="1"/>
    <xf numFmtId="165" fontId="0" fillId="0" borderId="0" xfId="2" applyNumberFormat="1" applyFont="1"/>
    <xf numFmtId="165" fontId="6" fillId="0" borderId="0" xfId="2" applyNumberFormat="1" applyFont="1"/>
    <xf numFmtId="164" fontId="1" fillId="2" borderId="4" xfId="1" applyNumberFormat="1" applyFont="1" applyFill="1" applyBorder="1"/>
    <xf numFmtId="164" fontId="0" fillId="0" borderId="3" xfId="1" applyNumberFormat="1" applyFont="1" applyFill="1" applyBorder="1"/>
    <xf numFmtId="164" fontId="0" fillId="0" borderId="3" xfId="1" applyNumberFormat="1" applyFont="1" applyBorder="1"/>
    <xf numFmtId="164" fontId="0" fillId="0" borderId="5" xfId="1" applyNumberFormat="1" applyFont="1" applyBorder="1"/>
    <xf numFmtId="164" fontId="0" fillId="0" borderId="7" xfId="1" applyNumberFormat="1" applyFont="1" applyBorder="1"/>
    <xf numFmtId="164" fontId="0" fillId="0" borderId="6" xfId="1" applyNumberFormat="1" applyFont="1" applyBorder="1"/>
    <xf numFmtId="164" fontId="0" fillId="0" borderId="7" xfId="1" applyNumberFormat="1" applyFont="1" applyFill="1" applyBorder="1"/>
    <xf numFmtId="164" fontId="0" fillId="0" borderId="8" xfId="1" applyNumberFormat="1" applyFont="1" applyFill="1" applyBorder="1"/>
    <xf numFmtId="0" fontId="1" fillId="0" borderId="0" xfId="0" applyFont="1"/>
    <xf numFmtId="165" fontId="0" fillId="0" borderId="0" xfId="0" applyNumberFormat="1"/>
    <xf numFmtId="164" fontId="0" fillId="0" borderId="1" xfId="1" applyNumberFormat="1" applyFont="1" applyFill="1" applyBorder="1"/>
    <xf numFmtId="164" fontId="1" fillId="2" borderId="9" xfId="1" applyNumberFormat="1" applyFont="1" applyFill="1" applyBorder="1"/>
    <xf numFmtId="164" fontId="0" fillId="0" borderId="5" xfId="1" applyNumberFormat="1" applyFont="1" applyFill="1" applyBorder="1"/>
    <xf numFmtId="164" fontId="1" fillId="0" borderId="0" xfId="1" applyNumberFormat="1" applyFont="1" applyFill="1" applyBorder="1"/>
    <xf numFmtId="0" fontId="0" fillId="0" borderId="0" xfId="0" applyFill="1" applyBorder="1"/>
    <xf numFmtId="0" fontId="1" fillId="0" borderId="0" xfId="0" applyFont="1" applyFill="1" applyBorder="1"/>
    <xf numFmtId="164" fontId="1" fillId="0" borderId="0" xfId="1" applyNumberFormat="1" applyFont="1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4" fontId="1" fillId="0" borderId="1" xfId="1" applyNumberFormat="1" applyFont="1" applyBorder="1" applyAlignment="1">
      <alignment horizontal="center"/>
    </xf>
    <xf numFmtId="164" fontId="0" fillId="0" borderId="10" xfId="1" applyNumberFormat="1" applyFont="1" applyBorder="1"/>
    <xf numFmtId="0" fontId="0" fillId="0" borderId="2" xfId="0" applyBorder="1"/>
    <xf numFmtId="164" fontId="1" fillId="0" borderId="3" xfId="1" applyNumberFormat="1" applyFont="1" applyFill="1" applyBorder="1"/>
    <xf numFmtId="164" fontId="0" fillId="0" borderId="0" xfId="1" quotePrefix="1" applyNumberFormat="1" applyFont="1"/>
    <xf numFmtId="164" fontId="0" fillId="0" borderId="0" xfId="1" quotePrefix="1" applyNumberFormat="1" applyFont="1" applyBorder="1"/>
    <xf numFmtId="164" fontId="0" fillId="0" borderId="0" xfId="1" quotePrefix="1" applyNumberFormat="1" applyFont="1" applyFill="1" applyBorder="1"/>
    <xf numFmtId="164" fontId="1" fillId="0" borderId="3" xfId="1" applyNumberFormat="1" applyFont="1" applyBorder="1" applyAlignment="1">
      <alignment horizontal="center"/>
    </xf>
    <xf numFmtId="164" fontId="0" fillId="0" borderId="3" xfId="1" applyNumberFormat="1" applyFont="1" applyBorder="1" applyAlignment="1">
      <alignment horizontal="center"/>
    </xf>
    <xf numFmtId="164" fontId="1" fillId="0" borderId="0" xfId="1" applyNumberFormat="1" applyFont="1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16</xdr:row>
      <xdr:rowOff>85725</xdr:rowOff>
    </xdr:from>
    <xdr:to>
      <xdr:col>4</xdr:col>
      <xdr:colOff>47625</xdr:colOff>
      <xdr:row>16</xdr:row>
      <xdr:rowOff>85725</xdr:rowOff>
    </xdr:to>
    <xdr:cxnSp macro="">
      <xdr:nvCxnSpPr>
        <xdr:cNvPr id="3" name="Straight Arrow Connector 2"/>
        <xdr:cNvCxnSpPr/>
      </xdr:nvCxnSpPr>
      <xdr:spPr>
        <a:xfrm flipH="1">
          <a:off x="2371725" y="3819525"/>
          <a:ext cx="84772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514350</xdr:colOff>
      <xdr:row>5</xdr:row>
      <xdr:rowOff>190500</xdr:rowOff>
    </xdr:from>
    <xdr:to>
      <xdr:col>4</xdr:col>
      <xdr:colOff>38100</xdr:colOff>
      <xdr:row>15</xdr:row>
      <xdr:rowOff>38100</xdr:rowOff>
    </xdr:to>
    <xdr:cxnSp macro="">
      <xdr:nvCxnSpPr>
        <xdr:cNvPr id="5" name="Elbow Connector 4"/>
        <xdr:cNvCxnSpPr/>
      </xdr:nvCxnSpPr>
      <xdr:spPr>
        <a:xfrm rot="5400000">
          <a:off x="1590675" y="2143125"/>
          <a:ext cx="1600200" cy="1314450"/>
        </a:xfrm>
        <a:prstGeom prst="bentConnector3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5</xdr:row>
      <xdr:rowOff>209550</xdr:rowOff>
    </xdr:from>
    <xdr:to>
      <xdr:col>5</xdr:col>
      <xdr:colOff>552450</xdr:colOff>
      <xdr:row>5</xdr:row>
      <xdr:rowOff>209550</xdr:rowOff>
    </xdr:to>
    <xdr:cxnSp macro="">
      <xdr:nvCxnSpPr>
        <xdr:cNvPr id="4" name="Straight Arrow Connector 3"/>
        <xdr:cNvCxnSpPr/>
      </xdr:nvCxnSpPr>
      <xdr:spPr>
        <a:xfrm flipH="1">
          <a:off x="3771900" y="2019300"/>
          <a:ext cx="54292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tabSelected="1" zoomScale="80" zoomScaleNormal="80" workbookViewId="0">
      <selection activeCell="J12" sqref="J12"/>
    </sheetView>
  </sheetViews>
  <sheetFormatPr defaultRowHeight="12.75" x14ac:dyDescent="0.2"/>
  <cols>
    <col min="1" max="1" width="9.140625" style="2"/>
    <col min="2" max="2" width="11.42578125" style="2" customWidth="1"/>
    <col min="3" max="3" width="12.28515625" style="2" customWidth="1"/>
    <col min="4" max="5" width="9.140625" style="2"/>
    <col min="6" max="6" width="11.85546875" style="2" customWidth="1"/>
    <col min="7" max="7" width="12.7109375" style="2" customWidth="1"/>
    <col min="8" max="9" width="9.140625" style="2"/>
    <col min="10" max="10" width="11.85546875" style="2" customWidth="1"/>
    <col min="11" max="11" width="12.5703125" style="2" customWidth="1"/>
    <col min="12" max="16384" width="9.140625" style="2"/>
  </cols>
  <sheetData>
    <row r="1" spans="1:12" ht="20.25" customHeight="1" x14ac:dyDescent="0.2">
      <c r="B1" s="37" t="s">
        <v>0</v>
      </c>
      <c r="C1" s="38"/>
      <c r="F1" s="37" t="s">
        <v>21</v>
      </c>
      <c r="G1" s="38"/>
      <c r="J1" s="37" t="s">
        <v>9</v>
      </c>
      <c r="K1" s="37"/>
    </row>
    <row r="2" spans="1:12" ht="20.25" customHeight="1" x14ac:dyDescent="0.2">
      <c r="A2" s="2" t="s">
        <v>42</v>
      </c>
      <c r="B2" s="4">
        <v>36000</v>
      </c>
      <c r="C2" s="2">
        <v>16800</v>
      </c>
      <c r="D2" s="34" t="s">
        <v>44</v>
      </c>
      <c r="F2" s="3"/>
      <c r="G2" s="2">
        <v>2200</v>
      </c>
      <c r="H2" s="34" t="s">
        <v>54</v>
      </c>
      <c r="J2" s="3"/>
      <c r="K2" s="2">
        <v>35000</v>
      </c>
      <c r="L2" s="2" t="str">
        <f>+H7</f>
        <v>Beg Bal</v>
      </c>
    </row>
    <row r="3" spans="1:12" ht="20.25" customHeight="1" thickBot="1" x14ac:dyDescent="0.25">
      <c r="A3" s="34" t="s">
        <v>43</v>
      </c>
      <c r="B3" s="7">
        <v>50000</v>
      </c>
      <c r="C3" s="2">
        <v>6000</v>
      </c>
      <c r="D3" s="34" t="s">
        <v>47</v>
      </c>
      <c r="F3" s="15"/>
      <c r="G3" s="14"/>
      <c r="J3" s="15"/>
      <c r="K3" s="14">
        <v>50000</v>
      </c>
      <c r="L3" s="34" t="s">
        <v>43</v>
      </c>
    </row>
    <row r="4" spans="1:12" ht="20.25" customHeight="1" thickBot="1" x14ac:dyDescent="0.25">
      <c r="A4" s="34" t="s">
        <v>46</v>
      </c>
      <c r="B4" s="4">
        <v>24000</v>
      </c>
      <c r="C4" s="2">
        <v>36000</v>
      </c>
      <c r="D4" s="34" t="s">
        <v>50</v>
      </c>
      <c r="F4" s="4"/>
      <c r="G4" s="12">
        <f>+G2-F2</f>
        <v>2200</v>
      </c>
      <c r="J4" s="4"/>
      <c r="K4" s="12">
        <f>SUM(K2:K3)</f>
        <v>85000</v>
      </c>
    </row>
    <row r="5" spans="1:12" ht="20.25" customHeight="1" x14ac:dyDescent="0.2">
      <c r="A5" s="34" t="s">
        <v>49</v>
      </c>
      <c r="B5" s="4">
        <v>3200</v>
      </c>
      <c r="C5" s="6">
        <v>1000</v>
      </c>
      <c r="D5" s="34" t="s">
        <v>53</v>
      </c>
      <c r="F5" s="5"/>
      <c r="G5" s="5"/>
      <c r="J5" s="5"/>
      <c r="K5" s="5"/>
    </row>
    <row r="6" spans="1:12" ht="20.25" customHeight="1" x14ac:dyDescent="0.2">
      <c r="A6" s="34" t="s">
        <v>51</v>
      </c>
      <c r="B6" s="7">
        <v>8500</v>
      </c>
      <c r="C6" s="6"/>
      <c r="D6" s="6"/>
      <c r="E6" s="6"/>
      <c r="F6" s="37" t="s">
        <v>1</v>
      </c>
      <c r="G6" s="37"/>
      <c r="H6" s="5"/>
      <c r="I6" s="5"/>
      <c r="J6" s="37" t="s">
        <v>10</v>
      </c>
      <c r="K6" s="37"/>
    </row>
    <row r="7" spans="1:12" ht="20.25" customHeight="1" thickBot="1" x14ac:dyDescent="0.25">
      <c r="B7" s="7"/>
      <c r="C7" s="13"/>
      <c r="D7" s="6"/>
      <c r="E7" s="36" t="s">
        <v>47</v>
      </c>
      <c r="F7" s="3">
        <v>6000</v>
      </c>
      <c r="G7" s="2">
        <v>8000</v>
      </c>
      <c r="H7" s="5" t="str">
        <f>+A2</f>
        <v>Beg Bal</v>
      </c>
      <c r="I7" s="5"/>
      <c r="J7" s="16"/>
      <c r="K7" s="17">
        <v>5400</v>
      </c>
      <c r="L7" s="2" t="str">
        <f>+L2</f>
        <v>Beg Bal</v>
      </c>
    </row>
    <row r="8" spans="1:12" ht="20.25" customHeight="1" thickBot="1" x14ac:dyDescent="0.25">
      <c r="B8" s="12">
        <f>SUM(B2:B7)-SUM(C2:C7)</f>
        <v>61900</v>
      </c>
      <c r="C8" s="6"/>
      <c r="D8" s="6"/>
      <c r="E8" s="6"/>
      <c r="F8" s="15"/>
      <c r="G8" s="14">
        <v>800</v>
      </c>
      <c r="H8" s="35" t="s">
        <v>45</v>
      </c>
      <c r="I8" s="5"/>
      <c r="J8" s="4"/>
      <c r="K8" s="12">
        <f>+K7-J7</f>
        <v>5400</v>
      </c>
    </row>
    <row r="9" spans="1:12" ht="20.25" customHeight="1" thickBot="1" x14ac:dyDescent="0.25">
      <c r="D9" s="6"/>
      <c r="E9" s="6"/>
      <c r="F9" s="4"/>
      <c r="G9" s="12">
        <f>SUM(G7:G8)-SUM(F7:F8)</f>
        <v>2800</v>
      </c>
      <c r="H9" s="5"/>
      <c r="I9" s="5"/>
    </row>
    <row r="10" spans="1:12" ht="20.25" customHeight="1" x14ac:dyDescent="0.2">
      <c r="B10" s="6"/>
      <c r="C10" s="6"/>
      <c r="D10" s="6"/>
      <c r="E10" s="6"/>
      <c r="F10" s="5"/>
      <c r="H10" s="5"/>
      <c r="I10" s="5"/>
      <c r="J10" s="37" t="s">
        <v>14</v>
      </c>
      <c r="K10" s="37"/>
    </row>
    <row r="11" spans="1:12" ht="20.25" customHeight="1" thickBot="1" x14ac:dyDescent="0.25">
      <c r="B11" s="37" t="s">
        <v>12</v>
      </c>
      <c r="C11" s="38"/>
      <c r="F11" s="37" t="s">
        <v>17</v>
      </c>
      <c r="G11" s="37"/>
      <c r="I11" s="34" t="s">
        <v>56</v>
      </c>
      <c r="J11" s="16">
        <v>7000</v>
      </c>
      <c r="K11" s="17"/>
    </row>
    <row r="12" spans="1:12" ht="20.25" customHeight="1" thickBot="1" x14ac:dyDescent="0.25">
      <c r="A12" s="2" t="str">
        <f>+A2</f>
        <v>Beg Bal</v>
      </c>
      <c r="B12" s="30">
        <v>12000</v>
      </c>
      <c r="C12" s="29">
        <v>8500</v>
      </c>
      <c r="D12" s="34" t="s">
        <v>51</v>
      </c>
      <c r="E12" s="34" t="s">
        <v>57</v>
      </c>
      <c r="F12" s="16">
        <v>12000</v>
      </c>
      <c r="G12" s="17">
        <v>24000</v>
      </c>
      <c r="H12" s="34" t="s">
        <v>46</v>
      </c>
      <c r="J12" s="12">
        <f>+J11-K11</f>
        <v>7000</v>
      </c>
      <c r="K12" s="5"/>
    </row>
    <row r="13" spans="1:12" ht="20.25" customHeight="1" thickBot="1" x14ac:dyDescent="0.25">
      <c r="A13" s="34" t="s">
        <v>48</v>
      </c>
      <c r="B13" s="4">
        <v>9600</v>
      </c>
      <c r="F13" s="4"/>
      <c r="G13" s="12">
        <f>+G12-F12</f>
        <v>12000</v>
      </c>
    </row>
    <row r="14" spans="1:12" ht="20.25" customHeight="1" thickBot="1" x14ac:dyDescent="0.25">
      <c r="A14" s="34" t="s">
        <v>52</v>
      </c>
      <c r="B14" s="15">
        <v>34000</v>
      </c>
      <c r="C14" s="14"/>
      <c r="J14" s="5"/>
    </row>
    <row r="15" spans="1:12" ht="20.25" customHeight="1" thickBot="1" x14ac:dyDescent="0.25">
      <c r="B15" s="12">
        <f>SUM(B12:B14)-SUM(C12:C14)</f>
        <v>47100</v>
      </c>
      <c r="J15" s="6"/>
      <c r="K15" s="6"/>
    </row>
    <row r="16" spans="1:12" ht="20.25" customHeight="1" x14ac:dyDescent="0.2">
      <c r="B16" s="6"/>
      <c r="J16" s="37" t="s">
        <v>22</v>
      </c>
      <c r="K16" s="37"/>
    </row>
    <row r="17" spans="1:12" ht="20.25" customHeight="1" x14ac:dyDescent="0.2">
      <c r="B17" s="37" t="s">
        <v>13</v>
      </c>
      <c r="C17" s="37"/>
      <c r="I17" s="34" t="s">
        <v>50</v>
      </c>
      <c r="J17" s="22">
        <v>36000</v>
      </c>
      <c r="K17" s="6"/>
    </row>
    <row r="18" spans="1:12" ht="20.25" customHeight="1" x14ac:dyDescent="0.2">
      <c r="A18" s="34" t="s">
        <v>44</v>
      </c>
      <c r="B18" s="3">
        <v>16800</v>
      </c>
      <c r="C18" s="2">
        <f>(16800/24)*10</f>
        <v>7000</v>
      </c>
      <c r="D18" s="34" t="s">
        <v>56</v>
      </c>
      <c r="I18" s="34" t="s">
        <v>54</v>
      </c>
      <c r="J18" s="24">
        <v>2200</v>
      </c>
      <c r="K18" s="13"/>
    </row>
    <row r="19" spans="1:12" ht="20.25" customHeight="1" thickBot="1" x14ac:dyDescent="0.25">
      <c r="B19" s="15"/>
      <c r="C19" s="14"/>
      <c r="F19" s="5"/>
      <c r="J19" s="23">
        <f>SUM(J17:J18)-K17</f>
        <v>38200</v>
      </c>
      <c r="K19" s="6"/>
    </row>
    <row r="20" spans="1:12" ht="20.25" customHeight="1" thickBot="1" x14ac:dyDescent="0.25">
      <c r="B20" s="12">
        <f>+B18-C18</f>
        <v>9800</v>
      </c>
      <c r="F20" s="6"/>
      <c r="G20" s="5"/>
    </row>
    <row r="21" spans="1:12" ht="20.25" customHeight="1" x14ac:dyDescent="0.2">
      <c r="B21" s="25"/>
      <c r="F21" s="6"/>
      <c r="G21" s="5"/>
      <c r="J21" s="37" t="s">
        <v>35</v>
      </c>
      <c r="K21" s="37"/>
    </row>
    <row r="22" spans="1:12" ht="20.25" customHeight="1" thickBot="1" x14ac:dyDescent="0.25">
      <c r="B22" s="6"/>
      <c r="C22" s="6"/>
      <c r="D22" s="6"/>
      <c r="E22" s="6"/>
      <c r="F22" s="39"/>
      <c r="G22" s="39"/>
      <c r="I22" s="34" t="s">
        <v>55</v>
      </c>
      <c r="J22" s="18">
        <v>1100</v>
      </c>
      <c r="K22" s="19"/>
    </row>
    <row r="23" spans="1:12" ht="20.25" customHeight="1" thickBot="1" x14ac:dyDescent="0.25">
      <c r="B23" s="37" t="s">
        <v>34</v>
      </c>
      <c r="C23" s="37"/>
      <c r="D23" s="6"/>
      <c r="E23" s="6"/>
      <c r="F23" s="6"/>
      <c r="G23" s="25"/>
      <c r="J23" s="12">
        <f>+J22-K22</f>
        <v>1100</v>
      </c>
      <c r="K23" s="6"/>
    </row>
    <row r="24" spans="1:12" ht="20.25" customHeight="1" x14ac:dyDescent="0.2">
      <c r="A24" s="2" t="str">
        <f>+A12</f>
        <v>Beg Bal</v>
      </c>
      <c r="B24" s="30">
        <v>400</v>
      </c>
      <c r="C24" s="28">
        <v>1100</v>
      </c>
      <c r="D24" s="36" t="s">
        <v>55</v>
      </c>
      <c r="E24" s="6"/>
      <c r="F24" s="6"/>
      <c r="G24" s="25"/>
      <c r="J24" s="25"/>
      <c r="K24" s="6"/>
    </row>
    <row r="25" spans="1:12" ht="20.25" customHeight="1" thickBot="1" x14ac:dyDescent="0.25">
      <c r="A25" s="34" t="s">
        <v>45</v>
      </c>
      <c r="B25" s="15">
        <v>800</v>
      </c>
      <c r="C25" s="31"/>
      <c r="D25" s="6"/>
      <c r="E25" s="6"/>
      <c r="F25" s="6"/>
      <c r="G25" s="6"/>
    </row>
    <row r="26" spans="1:12" ht="20.25" customHeight="1" thickBot="1" x14ac:dyDescent="0.25">
      <c r="B26" s="12">
        <f>SUM(B24:B25)-SUM(C24:C25)</f>
        <v>100</v>
      </c>
      <c r="D26" s="6"/>
      <c r="E26" s="6"/>
      <c r="F26" s="6"/>
      <c r="G26" s="6"/>
      <c r="J26" s="37" t="s">
        <v>15</v>
      </c>
      <c r="K26" s="37"/>
    </row>
    <row r="27" spans="1:12" ht="20.25" customHeight="1" thickBot="1" x14ac:dyDescent="0.25">
      <c r="F27" s="5"/>
      <c r="G27" s="5"/>
      <c r="I27" s="34" t="s">
        <v>53</v>
      </c>
      <c r="J27" s="18">
        <v>1000</v>
      </c>
      <c r="K27" s="19"/>
    </row>
    <row r="28" spans="1:12" ht="20.25" customHeight="1" thickBot="1" x14ac:dyDescent="0.25">
      <c r="F28" s="6"/>
      <c r="G28" s="6"/>
      <c r="J28" s="12">
        <f>+J27-K27</f>
        <v>1000</v>
      </c>
      <c r="K28" s="6"/>
    </row>
    <row r="29" spans="1:12" ht="20.25" customHeight="1" x14ac:dyDescent="0.2">
      <c r="F29" s="6"/>
      <c r="G29" s="6"/>
    </row>
    <row r="30" spans="1:12" ht="20.25" customHeight="1" x14ac:dyDescent="0.2">
      <c r="B30" s="5"/>
      <c r="C30" s="5"/>
      <c r="F30" s="5"/>
      <c r="G30" s="5"/>
      <c r="J30" s="37" t="s">
        <v>16</v>
      </c>
      <c r="K30" s="37"/>
    </row>
    <row r="31" spans="1:12" ht="18" customHeight="1" x14ac:dyDescent="0.2">
      <c r="B31" s="2" t="s">
        <v>38</v>
      </c>
      <c r="C31" s="2">
        <f>B26+B20+B8+B15+J12+J19+J23+J28</f>
        <v>166200</v>
      </c>
      <c r="J31" s="3"/>
      <c r="K31" s="2">
        <v>9600</v>
      </c>
      <c r="L31" s="34" t="s">
        <v>48</v>
      </c>
    </row>
    <row r="32" spans="1:12" ht="18" customHeight="1" x14ac:dyDescent="0.2">
      <c r="B32" s="2" t="s">
        <v>39</v>
      </c>
      <c r="C32" s="2">
        <f>K35+K4+K8+G4+G9+G13</f>
        <v>166200</v>
      </c>
      <c r="J32" s="4"/>
      <c r="K32" s="2">
        <v>3200</v>
      </c>
      <c r="L32" s="34" t="s">
        <v>49</v>
      </c>
    </row>
    <row r="33" spans="3:12" ht="21.75" customHeight="1" x14ac:dyDescent="0.2">
      <c r="C33" s="2">
        <f>+C31-C32</f>
        <v>0</v>
      </c>
      <c r="J33" s="4"/>
      <c r="K33" s="5">
        <v>34000</v>
      </c>
      <c r="L33" s="34" t="s">
        <v>52</v>
      </c>
    </row>
    <row r="34" spans="3:12" ht="21.75" customHeight="1" x14ac:dyDescent="0.2">
      <c r="J34" s="15"/>
      <c r="K34" s="14">
        <v>12000</v>
      </c>
      <c r="L34" s="34" t="s">
        <v>57</v>
      </c>
    </row>
    <row r="35" spans="3:12" ht="21.75" customHeight="1" thickBot="1" x14ac:dyDescent="0.25">
      <c r="K35" s="23">
        <f>SUM(K31:K34)</f>
        <v>58800</v>
      </c>
    </row>
    <row r="36" spans="3:12" ht="21.75" customHeight="1" x14ac:dyDescent="0.2"/>
    <row r="37" spans="3:12" ht="21.75" customHeight="1" x14ac:dyDescent="0.2"/>
    <row r="38" spans="3:12" ht="21.75" customHeight="1" x14ac:dyDescent="0.2"/>
  </sheetData>
  <mergeCells count="15">
    <mergeCell ref="J30:K30"/>
    <mergeCell ref="J1:K1"/>
    <mergeCell ref="B11:C11"/>
    <mergeCell ref="B23:C23"/>
    <mergeCell ref="B17:C17"/>
    <mergeCell ref="B1:C1"/>
    <mergeCell ref="F1:G1"/>
    <mergeCell ref="F22:G22"/>
    <mergeCell ref="F11:G11"/>
    <mergeCell ref="F6:G6"/>
    <mergeCell ref="J6:K6"/>
    <mergeCell ref="J10:K10"/>
    <mergeCell ref="J16:K16"/>
    <mergeCell ref="J21:K21"/>
    <mergeCell ref="J26:K26"/>
  </mergeCells>
  <pageMargins left="0.38" right="0.46" top="0.6" bottom="0.46" header="0.5" footer="0.5"/>
  <pageSetup scale="86" orientation="portrait" r:id="rId1"/>
  <headerFooter alignWithMargins="0"/>
  <ignoredErrors>
    <ignoredError sqref="A3:A6 D2:D5 H2:H12 L3:L5 I17:I32 L31:L34 A25 D11:D24 A13:A21 E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workbookViewId="0">
      <selection activeCell="C14" sqref="C14"/>
    </sheetView>
  </sheetViews>
  <sheetFormatPr defaultRowHeight="12.75" x14ac:dyDescent="0.2"/>
  <cols>
    <col min="1" max="1" width="29" style="2" bestFit="1" customWidth="1"/>
    <col min="2" max="2" width="4.5703125" style="2" customWidth="1"/>
    <col min="3" max="3" width="11.28515625" style="2" bestFit="1" customWidth="1"/>
    <col min="4" max="16384" width="9.140625" style="2"/>
  </cols>
  <sheetData>
    <row r="1" spans="1:3" x14ac:dyDescent="0.2">
      <c r="A1" s="1" t="s">
        <v>36</v>
      </c>
    </row>
    <row r="2" spans="1:3" x14ac:dyDescent="0.2">
      <c r="A2" s="1" t="s">
        <v>3</v>
      </c>
    </row>
    <row r="3" spans="1:3" x14ac:dyDescent="0.2">
      <c r="A3" s="1" t="s">
        <v>58</v>
      </c>
    </row>
    <row r="4" spans="1:3" x14ac:dyDescent="0.2">
      <c r="A4" s="1"/>
    </row>
    <row r="6" spans="1:3" x14ac:dyDescent="0.2">
      <c r="A6" s="2" t="s">
        <v>2</v>
      </c>
      <c r="C6" s="10">
        <f>'T-Acct'!K35</f>
        <v>58800</v>
      </c>
    </row>
    <row r="8" spans="1:3" x14ac:dyDescent="0.2">
      <c r="A8" s="8" t="s">
        <v>14</v>
      </c>
      <c r="C8" s="2">
        <f>+'T-Acct'!J12</f>
        <v>7000</v>
      </c>
    </row>
    <row r="9" spans="1:3" x14ac:dyDescent="0.2">
      <c r="A9" s="8" t="s">
        <v>22</v>
      </c>
      <c r="C9" s="2">
        <f>+'T-Acct'!J19</f>
        <v>38200</v>
      </c>
    </row>
    <row r="10" spans="1:3" ht="15" x14ac:dyDescent="0.35">
      <c r="A10" s="8" t="s">
        <v>37</v>
      </c>
      <c r="C10" s="9">
        <f>+'T-Acct'!J23</f>
        <v>1100</v>
      </c>
    </row>
    <row r="12" spans="1:3" ht="15" x14ac:dyDescent="0.35">
      <c r="A12" s="8" t="s">
        <v>18</v>
      </c>
      <c r="C12" s="9">
        <f>SUM(C8:C11)</f>
        <v>46300</v>
      </c>
    </row>
    <row r="14" spans="1:3" ht="15" x14ac:dyDescent="0.35">
      <c r="A14" s="8" t="s">
        <v>19</v>
      </c>
      <c r="C14" s="11">
        <f>+C6-C12</f>
        <v>12500</v>
      </c>
    </row>
    <row r="17" spans="1:3" x14ac:dyDescent="0.2">
      <c r="A17" s="1" t="str">
        <f>+A1</f>
        <v>Abbott Coporation</v>
      </c>
    </row>
    <row r="18" spans="1:3" x14ac:dyDescent="0.2">
      <c r="A18" s="1" t="s">
        <v>23</v>
      </c>
    </row>
    <row r="19" spans="1:3" x14ac:dyDescent="0.2">
      <c r="A19" s="1" t="str">
        <f>A3</f>
        <v>For the Year ended 12/31/15</v>
      </c>
    </row>
    <row r="22" spans="1:3" x14ac:dyDescent="0.2">
      <c r="A22" s="8" t="s">
        <v>24</v>
      </c>
      <c r="C22" s="10">
        <f>+'T-Acct'!K2</f>
        <v>35000</v>
      </c>
    </row>
    <row r="23" spans="1:3" ht="15" x14ac:dyDescent="0.35">
      <c r="A23" s="8" t="s">
        <v>25</v>
      </c>
      <c r="C23" s="9">
        <f>'T-Acct'!K3</f>
        <v>50000</v>
      </c>
    </row>
    <row r="25" spans="1:3" x14ac:dyDescent="0.2">
      <c r="A25" s="8" t="s">
        <v>26</v>
      </c>
      <c r="C25" s="2">
        <f>+C22+C23</f>
        <v>85000</v>
      </c>
    </row>
    <row r="27" spans="1:3" x14ac:dyDescent="0.2">
      <c r="A27" s="8" t="s">
        <v>27</v>
      </c>
      <c r="C27" s="2">
        <f>+'T-Acct'!K8</f>
        <v>5400</v>
      </c>
    </row>
    <row r="28" spans="1:3" x14ac:dyDescent="0.2">
      <c r="A28" s="8" t="s">
        <v>19</v>
      </c>
      <c r="C28" s="2">
        <f>+C14</f>
        <v>12500</v>
      </c>
    </row>
    <row r="29" spans="1:3" ht="15" x14ac:dyDescent="0.35">
      <c r="A29" s="8" t="s">
        <v>28</v>
      </c>
      <c r="C29" s="9">
        <f>-'T-Acct'!J28</f>
        <v>-1000</v>
      </c>
    </row>
    <row r="31" spans="1:3" x14ac:dyDescent="0.2">
      <c r="A31" s="8" t="s">
        <v>29</v>
      </c>
      <c r="C31" s="2">
        <f>SUM(C27:C29)</f>
        <v>16900</v>
      </c>
    </row>
    <row r="33" spans="1:3" ht="15" x14ac:dyDescent="0.35">
      <c r="A33" s="8" t="s">
        <v>30</v>
      </c>
      <c r="C33" s="11">
        <f>+C31+C25</f>
        <v>101900</v>
      </c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workbookViewId="0">
      <selection activeCell="A4" sqref="A4"/>
    </sheetView>
  </sheetViews>
  <sheetFormatPr defaultRowHeight="12.75" x14ac:dyDescent="0.2"/>
  <cols>
    <col min="1" max="1" width="23.7109375" style="2" customWidth="1"/>
    <col min="2" max="2" width="4.42578125" style="2" customWidth="1"/>
    <col min="3" max="3" width="11.28515625" style="2" bestFit="1" customWidth="1"/>
    <col min="4" max="16384" width="9.140625" style="2"/>
  </cols>
  <sheetData>
    <row r="1" spans="1:3" x14ac:dyDescent="0.2">
      <c r="A1" s="1" t="str">
        <f>+Income_Equity!A1</f>
        <v>Abbott Coporation</v>
      </c>
    </row>
    <row r="2" spans="1:3" x14ac:dyDescent="0.2">
      <c r="A2" s="1" t="s">
        <v>4</v>
      </c>
    </row>
    <row r="3" spans="1:3" x14ac:dyDescent="0.2">
      <c r="A3" s="1" t="s">
        <v>59</v>
      </c>
    </row>
    <row r="6" spans="1:3" x14ac:dyDescent="0.2">
      <c r="A6" s="1" t="s">
        <v>5</v>
      </c>
    </row>
    <row r="8" spans="1:3" x14ac:dyDescent="0.2">
      <c r="A8" s="2" t="s">
        <v>0</v>
      </c>
      <c r="C8" s="10">
        <f>+'T-Acct'!B8</f>
        <v>61900</v>
      </c>
    </row>
    <row r="9" spans="1:3" x14ac:dyDescent="0.2">
      <c r="A9" s="2" t="s">
        <v>6</v>
      </c>
      <c r="C9" s="2">
        <f>'T-Acct'!B15</f>
        <v>47100</v>
      </c>
    </row>
    <row r="10" spans="1:3" x14ac:dyDescent="0.2">
      <c r="A10" s="8" t="s">
        <v>13</v>
      </c>
      <c r="C10" s="2">
        <f>'T-Acct'!B20</f>
        <v>9800</v>
      </c>
    </row>
    <row r="11" spans="1:3" ht="15" x14ac:dyDescent="0.35">
      <c r="A11" s="8" t="s">
        <v>34</v>
      </c>
      <c r="C11" s="9">
        <f>'T-Acct'!B26</f>
        <v>100</v>
      </c>
    </row>
    <row r="12" spans="1:3" x14ac:dyDescent="0.2">
      <c r="A12" s="8"/>
    </row>
    <row r="13" spans="1:3" ht="15" x14ac:dyDescent="0.35">
      <c r="A13" s="1" t="s">
        <v>7</v>
      </c>
      <c r="C13" s="11">
        <f>SUM(C8:C11)</f>
        <v>118900</v>
      </c>
    </row>
    <row r="16" spans="1:3" x14ac:dyDescent="0.2">
      <c r="A16" s="1" t="s">
        <v>8</v>
      </c>
    </row>
    <row r="18" spans="1:3" x14ac:dyDescent="0.2">
      <c r="A18" s="2" t="s">
        <v>1</v>
      </c>
      <c r="C18" s="10">
        <f>+'T-Acct'!G9</f>
        <v>2800</v>
      </c>
    </row>
    <row r="19" spans="1:3" x14ac:dyDescent="0.2">
      <c r="A19" s="8" t="s">
        <v>17</v>
      </c>
      <c r="C19" s="2">
        <f>'T-Acct'!G13</f>
        <v>12000</v>
      </c>
    </row>
    <row r="20" spans="1:3" ht="15" x14ac:dyDescent="0.35">
      <c r="A20" s="8" t="s">
        <v>21</v>
      </c>
      <c r="C20" s="9">
        <f>'T-Acct'!G4</f>
        <v>2200</v>
      </c>
    </row>
    <row r="21" spans="1:3" x14ac:dyDescent="0.2">
      <c r="A21" s="8"/>
    </row>
    <row r="22" spans="1:3" x14ac:dyDescent="0.2">
      <c r="A22" s="1" t="s">
        <v>20</v>
      </c>
      <c r="C22" s="2">
        <f>SUM(C18:C20)</f>
        <v>17000</v>
      </c>
    </row>
    <row r="24" spans="1:3" x14ac:dyDescent="0.2">
      <c r="A24" s="8" t="s">
        <v>9</v>
      </c>
      <c r="C24" s="2">
        <f>Income_Equity!C25</f>
        <v>85000</v>
      </c>
    </row>
    <row r="25" spans="1:3" ht="15" x14ac:dyDescent="0.35">
      <c r="A25" s="8" t="s">
        <v>10</v>
      </c>
      <c r="C25" s="9">
        <f>Income_Equity!C31</f>
        <v>16900</v>
      </c>
    </row>
    <row r="27" spans="1:3" ht="15" x14ac:dyDescent="0.35">
      <c r="A27" s="8" t="s">
        <v>11</v>
      </c>
      <c r="C27" s="11">
        <f>+C25+C24+C22</f>
        <v>118900</v>
      </c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F9" sqref="F9"/>
    </sheetView>
  </sheetViews>
  <sheetFormatPr defaultRowHeight="12.75" x14ac:dyDescent="0.2"/>
  <cols>
    <col min="3" max="3" width="14.5703125" customWidth="1"/>
    <col min="4" max="4" width="12.28515625" bestFit="1" customWidth="1"/>
    <col min="5" max="5" width="11.28515625" bestFit="1" customWidth="1"/>
  </cols>
  <sheetData>
    <row r="1" spans="1:9" ht="28.5" customHeight="1" x14ac:dyDescent="0.2">
      <c r="A1" s="20" t="s">
        <v>31</v>
      </c>
      <c r="B1" s="20" t="s">
        <v>16</v>
      </c>
      <c r="D1" s="10">
        <f>Income_Equity!C6</f>
        <v>58800</v>
      </c>
      <c r="E1" s="10"/>
    </row>
    <row r="2" spans="1:9" ht="28.5" customHeight="1" x14ac:dyDescent="0.2">
      <c r="B2" s="20" t="s">
        <v>32</v>
      </c>
      <c r="C2" s="20" t="s">
        <v>14</v>
      </c>
      <c r="D2" s="10"/>
      <c r="E2" s="10">
        <f>Income_Equity!C8</f>
        <v>7000</v>
      </c>
    </row>
    <row r="3" spans="1:9" ht="28.5" customHeight="1" x14ac:dyDescent="0.2">
      <c r="B3" s="20" t="s">
        <v>32</v>
      </c>
      <c r="C3" s="20" t="s">
        <v>22</v>
      </c>
      <c r="D3" s="10"/>
      <c r="E3" s="10">
        <f>Income_Equity!C9</f>
        <v>38200</v>
      </c>
    </row>
    <row r="4" spans="1:9" ht="28.5" customHeight="1" x14ac:dyDescent="0.2">
      <c r="B4" s="20" t="s">
        <v>32</v>
      </c>
      <c r="C4" s="20" t="s">
        <v>37</v>
      </c>
      <c r="D4" s="10"/>
      <c r="E4" s="10">
        <f>Income_Equity!C10</f>
        <v>1100</v>
      </c>
    </row>
    <row r="5" spans="1:9" ht="28.5" customHeight="1" x14ac:dyDescent="0.2">
      <c r="B5" s="20" t="s">
        <v>32</v>
      </c>
      <c r="C5" s="20" t="s">
        <v>15</v>
      </c>
      <c r="D5" s="10"/>
      <c r="E5" s="10">
        <f>-Income_Equity!C29</f>
        <v>1000</v>
      </c>
    </row>
    <row r="6" spans="1:9" ht="22.5" customHeight="1" x14ac:dyDescent="0.2">
      <c r="B6" s="20" t="s">
        <v>32</v>
      </c>
      <c r="C6" s="20" t="s">
        <v>10</v>
      </c>
      <c r="D6" s="10"/>
      <c r="E6" s="10">
        <f>D1-SUM(E2:E5)</f>
        <v>11500</v>
      </c>
      <c r="G6" t="s">
        <v>60</v>
      </c>
    </row>
    <row r="9" spans="1:9" x14ac:dyDescent="0.2">
      <c r="B9" t="s">
        <v>33</v>
      </c>
      <c r="D9" s="21">
        <f>SUM(D1:D6)</f>
        <v>58800</v>
      </c>
      <c r="E9" s="21">
        <f>SUM(E1:E6)</f>
        <v>58800</v>
      </c>
      <c r="F9" s="27"/>
      <c r="G9" s="26"/>
      <c r="H9" s="26"/>
      <c r="I9" s="26"/>
    </row>
    <row r="10" spans="1:9" x14ac:dyDescent="0.2">
      <c r="F10" s="27"/>
      <c r="G10" s="26"/>
      <c r="H10" s="26"/>
      <c r="I10" s="26"/>
    </row>
    <row r="11" spans="1:9" x14ac:dyDescent="0.2">
      <c r="F11" s="27"/>
      <c r="G11" s="26"/>
      <c r="H11" s="26"/>
      <c r="I11" s="26"/>
    </row>
    <row r="12" spans="1:9" x14ac:dyDescent="0.2">
      <c r="F12" s="26"/>
      <c r="G12" s="26"/>
      <c r="H12" s="26"/>
      <c r="I12" s="26"/>
    </row>
    <row r="13" spans="1:9" x14ac:dyDescent="0.2">
      <c r="F13" s="26"/>
      <c r="G13" s="26"/>
      <c r="H13" s="26"/>
      <c r="I13" s="26"/>
    </row>
    <row r="14" spans="1:9" x14ac:dyDescent="0.2">
      <c r="B14" s="37" t="s">
        <v>10</v>
      </c>
      <c r="C14" s="37"/>
    </row>
    <row r="15" spans="1:9" x14ac:dyDescent="0.2">
      <c r="B15" s="3"/>
      <c r="C15" s="5">
        <v>5400</v>
      </c>
      <c r="D15" s="20" t="s">
        <v>41</v>
      </c>
    </row>
    <row r="16" spans="1:9" ht="13.5" thickBot="1" x14ac:dyDescent="0.25">
      <c r="B16" s="15"/>
      <c r="C16" s="33">
        <f>+E6</f>
        <v>11500</v>
      </c>
    </row>
    <row r="17" spans="2:5" ht="13.5" thickBot="1" x14ac:dyDescent="0.25">
      <c r="B17" s="32"/>
      <c r="C17" s="12">
        <f>+C15+C16</f>
        <v>16900</v>
      </c>
      <c r="E17" s="20" t="s">
        <v>40</v>
      </c>
    </row>
  </sheetData>
  <mergeCells count="1">
    <mergeCell ref="B14:C1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T-Acct</vt:lpstr>
      <vt:lpstr>Income_Equity</vt:lpstr>
      <vt:lpstr>Balance Sheet</vt:lpstr>
      <vt:lpstr>Closing</vt:lpstr>
      <vt:lpstr>'T-Acct'!Print_Area</vt:lpstr>
    </vt:vector>
  </TitlesOfParts>
  <Company>JMU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 User</dc:creator>
  <cp:lastModifiedBy>Desktop Services</cp:lastModifiedBy>
  <cp:lastPrinted>2012-02-03T15:20:58Z</cp:lastPrinted>
  <dcterms:created xsi:type="dcterms:W3CDTF">2006-10-04T14:12:29Z</dcterms:created>
  <dcterms:modified xsi:type="dcterms:W3CDTF">2016-09-23T14:41:11Z</dcterms:modified>
</cp:coreProperties>
</file>